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010 上水道（末端）\"/>
    </mc:Choice>
  </mc:AlternateContent>
  <xr:revisionPtr revIDLastSave="0" documentId="13_ncr:1_{546BDCBE-1E5A-4E03-B793-1D308A34B0C0}" xr6:coauthVersionLast="47" xr6:coauthVersionMax="47" xr10:uidLastSave="{00000000-0000-0000-0000-000000000000}"/>
  <workbookProtection workbookAlgorithmName="SHA-512" workbookHashValue="N4vOMb9l23WYzMWNS6ae6mPPAZLzm7hgQa0oYtNPGVRS/kEoJynpU4tfKiZ9PxHAZsYyHFZRQjyaJ3UbVhTDuw==" workbookSaltValue="/B+U9Pui6LJZsNBiSeG9MQ=="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R6" i="5"/>
  <c r="Q6" i="5"/>
  <c r="P6" i="5"/>
  <c r="P10" i="4" s="1"/>
  <c r="O6" i="5"/>
  <c r="N6" i="5"/>
  <c r="M6" i="5"/>
  <c r="AD8" i="4" s="1"/>
  <c r="L6" i="5"/>
  <c r="W8" i="4" s="1"/>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I85" i="4"/>
  <c r="H85" i="4"/>
  <c r="F85" i="4"/>
  <c r="E85" i="4"/>
  <c r="AT10" i="4"/>
  <c r="AL10" i="4"/>
  <c r="W10" i="4"/>
  <c r="I10" i="4"/>
  <c r="B10" i="4"/>
  <c r="BB8" i="4"/>
  <c r="AT8" i="4"/>
  <c r="AL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<sst xmlns="http://schemas.openxmlformats.org/spreadsheetml/2006/main" count="228" uniqueCount="113">
  <si>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</si>
  <si>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</si>
  <si>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</si>
  <si>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</si>
  <si>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</si>
  <si>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</si>
  <si>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</si>
  <si>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</si>
  <si>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</si>
  <si>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</si>
  <si>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</si>
  <si>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</si>
  <si>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</si>
  <si>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</si>
  <si>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</si>
  <si>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</si>
  <si>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</si>
  <si>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</si>
  <si>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</si>
  <si>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</si>
  <si>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</si>
  <si>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</si>
  <si>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</si>
  <si>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</si>
  <si>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</si>
  <si>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</si>
  <si>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</si>
  <si>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</si>
  <si>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</si>
  <si>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</si>
  <si>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</si>
  <si>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</si>
  <si>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</si>
  <si>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</si>
  <si>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</si>
  <si>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</si>
  <si>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</si>
  <si>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</si>
  <si>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</si>
  <si>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</si>
  <si>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</si>
  <si>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</si>
  <si>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</si>
  <si>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</si>
  <si>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</si>
  <si>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</si>
  <si>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</si>
  <si>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</si>
  <si>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</si>
  <si>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</si>
  <si>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</si>
  <si>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</si>
  <si>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</si>
  <si>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</si>
  <si>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</si>
  <si>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</si>
  <si>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</si>
  <si>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</si>
  <si>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</si>
  <si>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</si>
  <si>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</si>
  <si>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</si>
  <si>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</si>
  <si>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</si>
  <si>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</si>
  <si>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</si>
  <si>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</si>
  <si>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</si>
  <si>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</si>
  <si>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</si>
  <si>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</si>
  <si>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</si>
  <si>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</si>
  <si>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</si>
  <si>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</si>
  <si>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</si>
  <si>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</si>
  <si>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</si>
  <si>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</si>
  <si>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</si>
  <si>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</si>
  <si>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</si>
  <si>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</si>
  <si>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</si>
  <si>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</si>
  <si>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</si>
  <si>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</si>
  <si>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</si>
  <si>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</si>
  <si>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</si>
  <si>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</si>
  <si>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</si>
  <si>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</si>
  <si>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八街市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</si>
  <si>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</si>
  <si>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</si>
  <si>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</si>
  <si>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</si>
  <si>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</si>
  <si>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</si>
  <si>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</si>
  <si>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</si>
  <si>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</si>
  <si>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</si>
  <si>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</si>
  <si>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</si>
  <si>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</si>
  <si>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</si>
  <si>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</si>
  <si>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</si>
  <si>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①経常収支比率は、収支の黒字であることを示す100％と、類似団体平均値をともに上回っているが、令和５年度よりやや数値が上がっている。また⑤料金回収率は100％を下回っており、給水に係る費用が給水収益で賄われておらず、市・県からの高料金対策の補助金に依存しているため、料金回収率の改善が必要である。
　②近年、累積欠損金は発生しておらず、累積欠損金比率は0％を維持している。
　③流動比率については、年々比率は上がり100％を上回っているものの、類似団体平均値よりも低い傾向が続いている。
　④企業債残高対給水収益比率は減少傾向にあり、令和２年度から全国平均を下回っている。
　⑥給水原価は、給水原価を構成する受水費の割合が高いことが考えられるが、類似団体平均値よりかなり高い水準となっている。受水費は、用水供給事業者との契約によるもので、削減が困難である。また、今後暫定井戸が使用できなくなることにより、受水量の増加が見込まれることから、受水費の費用割合がさらに増えることが予想される。
　⑦施設利用率については認可変更に伴う施設能力の見直しにより向上し、全国平均、類似団体平均値を上回っている。
　⑧有収率は、管路の老朽化が進み、漏水が多いことが考えられたため、漏水調査の業務委託を行い、平成29年度からは類似団体平均値を上回っている。しかし、根本的な解決には計画的な管路の更新が必要である。</t>
    <rPh sb="60" eb="61">
      <t>ア</t>
    </rPh>
    <rPh sb="125" eb="127">
      <t>イゾン</t>
    </rPh>
    <rPh sb="140" eb="142">
      <t>カイゼン</t>
    </rPh>
    <rPh sb="143" eb="145">
      <t>ヒツヨウ</t>
    </rPh>
    <phoneticPr fontId="4"/>
  </si>
  <si>
    <t>　②管路経年化率は近年上昇傾向にあり、類似団体平均値を上回る。③管路更新率については、0.36％であり、直近の５ヶ年平均並となった。これは約300年を要するペースである。また①有形固定資産減価償却率も今後ますます老朽化が進み上昇していくと考えられることから、今後はより一層更新ペースを上げていく必要がある。</t>
    <rPh sb="9" eb="11">
      <t>キンネン</t>
    </rPh>
    <rPh sb="11" eb="13">
      <t>ジョウショウ</t>
    </rPh>
    <rPh sb="13" eb="15">
      <t>ケイコウ</t>
    </rPh>
    <rPh sb="19" eb="21">
      <t>ルイジ</t>
    </rPh>
    <rPh sb="21" eb="23">
      <t>ダンタイ</t>
    </rPh>
    <rPh sb="23" eb="26">
      <t>ヘイキンチ</t>
    </rPh>
    <rPh sb="27" eb="29">
      <t>ウワマワ</t>
    </rPh>
    <rPh sb="52" eb="54">
      <t>チョッキン</t>
    </rPh>
    <rPh sb="57" eb="58">
      <t>ネン</t>
    </rPh>
    <rPh sb="58" eb="60">
      <t>ヘイキン</t>
    </rPh>
    <rPh sb="60" eb="61">
      <t>ナミ</t>
    </rPh>
    <rPh sb="69" eb="70">
      <t>ヤク</t>
    </rPh>
    <rPh sb="73" eb="74">
      <t>ネン</t>
    </rPh>
    <rPh sb="75" eb="76">
      <t>ヨウ</t>
    </rPh>
    <phoneticPr fontId="4"/>
  </si>
  <si>
    <t>　市内の人口減少に伴い給水人口も減少している。また、給水収益はわずかに増加したものの、営業費用の増加はそれ以上であり、料金回収率の低下として現れている。さらに、管路経年化率からも今後ますます管路の老朽化が進行することから、有収率の向上が課題となっている。さらに、霞ヶ浦導水事業の推進に伴い用水供給事業者からの受水量の増加が予定され、経営状況はより厳しさを増すことが見込まれる。
　このような状況の中、水道水の安全を確保し安定した供給を堅持するためには、費用の縮減や効率化への取り組みがより一層必要となるとともに、財源確保の観点から水道料金についてもアセットマネジメントを活用し、健全な事業運営を確保できるよう適宜見直す必要がある。</t>
    <rPh sb="35" eb="37">
      <t>ゾウカ</t>
    </rPh>
    <rPh sb="43" eb="45">
      <t>エイギョウ</t>
    </rPh>
    <rPh sb="45" eb="47">
      <t>ヒヨウ</t>
    </rPh>
    <rPh sb="48" eb="50">
      <t>ゾウカ</t>
    </rPh>
    <rPh sb="53" eb="55">
      <t>イジョウ</t>
    </rPh>
    <rPh sb="59" eb="61">
      <t>リョウキン</t>
    </rPh>
    <rPh sb="61" eb="64">
      <t>カイシュウリツ</t>
    </rPh>
    <rPh sb="65" eb="67">
      <t>テイカ</t>
    </rPh>
    <rPh sb="70" eb="71">
      <t>アラワ</t>
    </rPh>
    <rPh sb="285" eb="287">
      <t>カツヨウ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</si>
</sst>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0.35</c:v>
                </c:pt>
                <c:pt idx="1">
                  <c:v>0.02</c:v>
                </c:pt>
                <c:pt idx="2" formatCode="#,##0.00;&quot;△&quot;#,##0.00">
                  <c:v>0</c:v>
                </c:pt>
                <c:pt idx="3">
                  <c:v>0.95</c:v>
                </c:pt>
                <c:pt idx="4">
                  <c:v>0.36</c:v>
                </c:pt>
              </c:numCache>
            </c:numRef>
          </c:val>
          <c:extLst>
            <c:ext xmlns:c16="http://schemas.microsoft.com/office/drawing/2014/chart" uri="{C3380CC4-5D6E-409C-BE32-E72D297353CC}">
              <c16:uniqueId val="{00000000-5958-42C4-B040-63EF92E6158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5958-42C4-B040-63EF92E6158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75.28</c:v>
                </c:pt>
                <c:pt idx="1">
                  <c:v>73.81</c:v>
                </c:pt>
                <c:pt idx="2">
                  <c:v>72.09</c:v>
                </c:pt>
                <c:pt idx="3">
                  <c:v>73.64</c:v>
                </c:pt>
                <c:pt idx="4">
                  <c:v>72.47</c:v>
                </c:pt>
              </c:numCache>
            </c:numRef>
          </c:val>
          <c:extLst>
            <c:ext xmlns:c16="http://schemas.microsoft.com/office/drawing/2014/chart" uri="{C3380CC4-5D6E-409C-BE32-E72D297353CC}">
              <c16:uniqueId val="{00000000-7AB1-4040-A992-66C7CC359F4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7AB1-4040-A992-66C7CC359F4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86.99</c:v>
                </c:pt>
                <c:pt idx="1">
                  <c:v>86.88</c:v>
                </c:pt>
                <c:pt idx="2">
                  <c:v>87.14</c:v>
                </c:pt>
                <c:pt idx="3">
                  <c:v>85.08</c:v>
                </c:pt>
                <c:pt idx="4">
                  <c:v>86.67</c:v>
                </c:pt>
              </c:numCache>
            </c:numRef>
          </c:val>
          <c:extLst>
            <c:ext xmlns:c16="http://schemas.microsoft.com/office/drawing/2014/chart" uri="{C3380CC4-5D6E-409C-BE32-E72D297353CC}">
              <c16:uniqueId val="{00000000-A992-4070-99DA-5284D2AEE37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A992-4070-99DA-5284D2AEE37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116.95</c:v>
                </c:pt>
                <c:pt idx="1">
                  <c:v>123.84</c:v>
                </c:pt>
                <c:pt idx="2">
                  <c:v>127.35</c:v>
                </c:pt>
                <c:pt idx="3">
                  <c:v>112.44</c:v>
                </c:pt>
                <c:pt idx="4">
                  <c:v>115.11</c:v>
                </c:pt>
              </c:numCache>
            </c:numRef>
          </c:val>
          <c:extLst>
            <c:ext xmlns:c16="http://schemas.microsoft.com/office/drawing/2014/chart" uri="{C3380CC4-5D6E-409C-BE32-E72D297353CC}">
              <c16:uniqueId val="{00000000-F821-4B95-B66E-0BB2FEA90AC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F821-4B95-B66E-0BB2FEA90AC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55.63</c:v>
                </c:pt>
                <c:pt idx="1">
                  <c:v>57.02</c:v>
                </c:pt>
                <c:pt idx="2">
                  <c:v>58.75</c:v>
                </c:pt>
                <c:pt idx="3">
                  <c:v>59.08</c:v>
                </c:pt>
                <c:pt idx="4">
                  <c:v>59.78</c:v>
                </c:pt>
              </c:numCache>
            </c:numRef>
          </c:val>
          <c:extLst>
            <c:ext xmlns:c16="http://schemas.microsoft.com/office/drawing/2014/chart" uri="{C3380CC4-5D6E-409C-BE32-E72D297353CC}">
              <c16:uniqueId val="{00000000-27B5-4CD1-8BB8-5F41E6332F3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27B5-4CD1-8BB8-5F41E6332F3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32.450000000000003</c:v>
                </c:pt>
                <c:pt idx="1">
                  <c:v>32.53</c:v>
                </c:pt>
                <c:pt idx="2">
                  <c:v>32.83</c:v>
                </c:pt>
                <c:pt idx="3">
                  <c:v>32.04</c:v>
                </c:pt>
                <c:pt idx="4">
                  <c:v>33.119999999999997</c:v>
                </c:pt>
              </c:numCache>
            </c:numRef>
          </c:val>
          <c:extLst>
            <c:ext xmlns:c16="http://schemas.microsoft.com/office/drawing/2014/chart" uri="{C3380CC4-5D6E-409C-BE32-E72D297353CC}">
              <c16:uniqueId val="{00000000-9619-47E6-AE63-2FBF5A85386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9619-47E6-AE63-2FBF5A85386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C0A-4970-BBA3-0A6F1359CA2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6C0A-4970-BBA3-0A6F1359CA2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215.46</c:v>
                </c:pt>
                <c:pt idx="1">
                  <c:v>266.77999999999997</c:v>
                </c:pt>
                <c:pt idx="2">
                  <c:v>310.45</c:v>
                </c:pt>
                <c:pt idx="3">
                  <c:v>313.33</c:v>
                </c:pt>
                <c:pt idx="4">
                  <c:v>274.97000000000003</c:v>
                </c:pt>
              </c:numCache>
            </c:numRef>
          </c:val>
          <c:extLst>
            <c:ext xmlns:c16="http://schemas.microsoft.com/office/drawing/2014/chart" uri="{C3380CC4-5D6E-409C-BE32-E72D297353CC}">
              <c16:uniqueId val="{00000000-221E-48D1-9D53-547FB78AB5F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221E-48D1-9D53-547FB78AB5F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257.64999999999998</c:v>
                </c:pt>
                <c:pt idx="1">
                  <c:v>241.62</c:v>
                </c:pt>
                <c:pt idx="2">
                  <c:v>219.32</c:v>
                </c:pt>
                <c:pt idx="3">
                  <c:v>216.51</c:v>
                </c:pt>
                <c:pt idx="4">
                  <c:v>213.04</c:v>
                </c:pt>
              </c:numCache>
            </c:numRef>
          </c:val>
          <c:extLst>
            <c:ext xmlns:c16="http://schemas.microsoft.com/office/drawing/2014/chart" uri="{C3380CC4-5D6E-409C-BE32-E72D297353CC}">
              <c16:uniqueId val="{00000000-7205-4585-8260-E25E7F82161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7205-4585-8260-E25E7F82161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76.67</c:v>
                </c:pt>
                <c:pt idx="1">
                  <c:v>79.03</c:v>
                </c:pt>
                <c:pt idx="2">
                  <c:v>80.08</c:v>
                </c:pt>
                <c:pt idx="3">
                  <c:v>77.55</c:v>
                </c:pt>
                <c:pt idx="4">
                  <c:v>74.5</c:v>
                </c:pt>
              </c:numCache>
            </c:numRef>
          </c:val>
          <c:extLst>
            <c:ext xmlns:c16="http://schemas.microsoft.com/office/drawing/2014/chart" uri="{C3380CC4-5D6E-409C-BE32-E72D297353CC}">
              <c16:uniqueId val="{00000000-60AB-4882-AA73-A764F805173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60AB-4882-AA73-A764F805173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296.39</c:v>
                </c:pt>
                <c:pt idx="1">
                  <c:v>287.14999999999998</c:v>
                </c:pt>
                <c:pt idx="2">
                  <c:v>283.88</c:v>
                </c:pt>
                <c:pt idx="3">
                  <c:v>294.68</c:v>
                </c:pt>
                <c:pt idx="4">
                  <c:v>306.92</c:v>
                </c:pt>
              </c:numCache>
            </c:numRef>
          </c:val>
          <c:extLst>
            <c:ext xmlns:c16="http://schemas.microsoft.com/office/drawing/2014/chart" uri="{C3380CC4-5D6E-409C-BE32-E72D297353CC}">
              <c16:uniqueId val="{00000000-8D42-4952-B30C-0BCFB2568A3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8D42-4952-B30C-0BCFB2568A3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千葉県　八街市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A5</v>
      </c>
      <c r="X8" s="74"/>
      <c r="Y8" s="74"/>
      <c r="Z8" s="74"/>
      <c r="AA8" s="74"/>
      <c r="AB8" s="74"/>
      <c r="AC8" s="74"/>
      <c r="AD8" s="74" t="str">
        <f>データ!$M$6</f>
        <v>非設置</v>
      </c>
      <c r="AE8" s="74"/>
      <c r="AF8" s="74"/>
      <c r="AG8" s="74"/>
      <c r="AH8" s="74"/>
      <c r="AI8" s="74"/>
      <c r="AJ8" s="74"/>
      <c r="AK8" s="2"/>
      <c r="AL8" s="65">
        <f>データ!$R$6</f>
        <v>66631</v>
      </c>
      <c r="AM8" s="65"/>
      <c r="AN8" s="65"/>
      <c r="AO8" s="65"/>
      <c r="AP8" s="65"/>
      <c r="AQ8" s="65"/>
      <c r="AR8" s="65"/>
      <c r="AS8" s="65"/>
      <c r="AT8" s="36">
        <f>データ!$S$6</f>
        <v>74.94</v>
      </c>
      <c r="AU8" s="37"/>
      <c r="AV8" s="37"/>
      <c r="AW8" s="37"/>
      <c r="AX8" s="37"/>
      <c r="AY8" s="37"/>
      <c r="AZ8" s="37"/>
      <c r="BA8" s="37"/>
      <c r="BB8" s="54">
        <f>データ!$T$6</f>
        <v>889.12</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70.63</v>
      </c>
      <c r="J10" s="37"/>
      <c r="K10" s="37"/>
      <c r="L10" s="37"/>
      <c r="M10" s="37"/>
      <c r="N10" s="37"/>
      <c r="O10" s="64"/>
      <c r="P10" s="54">
        <f>データ!$P$6</f>
        <v>52.74</v>
      </c>
      <c r="Q10" s="54"/>
      <c r="R10" s="54"/>
      <c r="S10" s="54"/>
      <c r="T10" s="54"/>
      <c r="U10" s="54"/>
      <c r="V10" s="54"/>
      <c r="W10" s="65">
        <f>データ!$Q$6</f>
        <v>3970</v>
      </c>
      <c r="X10" s="65"/>
      <c r="Y10" s="65"/>
      <c r="Z10" s="65"/>
      <c r="AA10" s="65"/>
      <c r="AB10" s="65"/>
      <c r="AC10" s="65"/>
      <c r="AD10" s="2"/>
      <c r="AE10" s="2"/>
      <c r="AF10" s="2"/>
      <c r="AG10" s="2"/>
      <c r="AH10" s="2"/>
      <c r="AI10" s="2"/>
      <c r="AJ10" s="2"/>
      <c r="AK10" s="2"/>
      <c r="AL10" s="65">
        <f>データ!$U$6</f>
        <v>35130</v>
      </c>
      <c r="AM10" s="65"/>
      <c r="AN10" s="65"/>
      <c r="AO10" s="65"/>
      <c r="AP10" s="65"/>
      <c r="AQ10" s="65"/>
      <c r="AR10" s="65"/>
      <c r="AS10" s="65"/>
      <c r="AT10" s="36">
        <f>データ!$V$6</f>
        <v>39.46</v>
      </c>
      <c r="AU10" s="37"/>
      <c r="AV10" s="37"/>
      <c r="AW10" s="37"/>
      <c r="AX10" s="37"/>
      <c r="AY10" s="37"/>
      <c r="AZ10" s="37"/>
      <c r="BA10" s="37"/>
      <c r="BB10" s="54">
        <f>データ!$W$6</f>
        <v>890.27</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eKU2RbksmWcLpZS8DnR/QLDIJvNWJiuLKiNlS3ylno3zRMh2XBWDCJzsjD2EWCjdmoM4Y+e0CKBGp3IJtJw1uQ==" saltValue="UpLzLKSZRZdGcaeBGQzuU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122301</v>
      </c>
      <c r="D6" s="20">
        <f t="shared" si="3"/>
        <v>46</v>
      </c>
      <c r="E6" s="20">
        <f t="shared" si="3"/>
        <v>1</v>
      </c>
      <c r="F6" s="20">
        <f t="shared" si="3"/>
        <v>0</v>
      </c>
      <c r="G6" s="20">
        <f t="shared" si="3"/>
        <v>1</v>
      </c>
      <c r="H6" s="20" t="str">
        <f t="shared" si="3"/>
        <v>千葉県　八街市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70.63</v>
      </c>
      <c r="P6" s="21">
        <f t="shared" si="3"/>
        <v>52.74</v>
      </c>
      <c r="Q6" s="21">
        <f t="shared" si="3"/>
        <v>3970</v>
      </c>
      <c r="R6" s="21">
        <f t="shared" si="3"/>
        <v>66631</v>
      </c>
      <c r="S6" s="21">
        <f t="shared" si="3"/>
        <v>74.94</v>
      </c>
      <c r="T6" s="21">
        <f t="shared" si="3"/>
        <v>889.12</v>
      </c>
      <c r="U6" s="21">
        <f t="shared" si="3"/>
        <v>35130</v>
      </c>
      <c r="V6" s="21">
        <f t="shared" si="3"/>
        <v>39.46</v>
      </c>
      <c r="W6" s="21">
        <f t="shared" si="3"/>
        <v>890.27</v>
      </c>
      <c r="X6" s="22">
        <f>IF(X7="",NA(),X7)</f>
        <v>116.95</v>
      </c>
      <c r="Y6" s="22">
        <f t="shared" ref="Y6:AG6" si="4">IF(Y7="",NA(),Y7)</f>
        <v>123.84</v>
      </c>
      <c r="Z6" s="22">
        <f t="shared" si="4"/>
        <v>127.35</v>
      </c>
      <c r="AA6" s="22">
        <f t="shared" si="4"/>
        <v>112.44</v>
      </c>
      <c r="AB6" s="22">
        <f t="shared" si="4"/>
        <v>115.11</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215.46</v>
      </c>
      <c r="AU6" s="22">
        <f t="shared" ref="AU6:BC6" si="6">IF(AU7="",NA(),AU7)</f>
        <v>266.77999999999997</v>
      </c>
      <c r="AV6" s="22">
        <f t="shared" si="6"/>
        <v>310.45</v>
      </c>
      <c r="AW6" s="22">
        <f t="shared" si="6"/>
        <v>313.33</v>
      </c>
      <c r="AX6" s="22">
        <f t="shared" si="6"/>
        <v>274.97000000000003</v>
      </c>
      <c r="AY6" s="22">
        <f t="shared" si="6"/>
        <v>327.77</v>
      </c>
      <c r="AZ6" s="22">
        <f t="shared" si="6"/>
        <v>338.02</v>
      </c>
      <c r="BA6" s="22">
        <f t="shared" si="6"/>
        <v>345.94</v>
      </c>
      <c r="BB6" s="22">
        <f t="shared" si="6"/>
        <v>329.7</v>
      </c>
      <c r="BC6" s="22">
        <f t="shared" si="6"/>
        <v>319.99</v>
      </c>
      <c r="BD6" s="21" t="str">
        <f>IF(BD7="","",IF(BD7="-","【-】","【"&amp;SUBSTITUTE(TEXT(BD7,"#,##0.00"),"-","△")&amp;"】"))</f>
        <v>【239.69】</v>
      </c>
      <c r="BE6" s="22">
        <f>IF(BE7="",NA(),BE7)</f>
        <v>257.64999999999998</v>
      </c>
      <c r="BF6" s="22">
        <f t="shared" ref="BF6:BN6" si="7">IF(BF7="",NA(),BF7)</f>
        <v>241.62</v>
      </c>
      <c r="BG6" s="22">
        <f t="shared" si="7"/>
        <v>219.32</v>
      </c>
      <c r="BH6" s="22">
        <f t="shared" si="7"/>
        <v>216.51</v>
      </c>
      <c r="BI6" s="22">
        <f t="shared" si="7"/>
        <v>213.04</v>
      </c>
      <c r="BJ6" s="22">
        <f t="shared" si="7"/>
        <v>397.1</v>
      </c>
      <c r="BK6" s="22">
        <f t="shared" si="7"/>
        <v>379.91</v>
      </c>
      <c r="BL6" s="22">
        <f t="shared" si="7"/>
        <v>386.61</v>
      </c>
      <c r="BM6" s="22">
        <f t="shared" si="7"/>
        <v>381.56</v>
      </c>
      <c r="BN6" s="22">
        <f t="shared" si="7"/>
        <v>365.55</v>
      </c>
      <c r="BO6" s="21" t="str">
        <f>IF(BO7="","",IF(BO7="-","【-】","【"&amp;SUBSTITUTE(TEXT(BO7,"#,##0.00"),"-","△")&amp;"】"))</f>
        <v>【264.86】</v>
      </c>
      <c r="BP6" s="22">
        <f>IF(BP7="",NA(),BP7)</f>
        <v>76.67</v>
      </c>
      <c r="BQ6" s="22">
        <f t="shared" ref="BQ6:BY6" si="8">IF(BQ7="",NA(),BQ7)</f>
        <v>79.03</v>
      </c>
      <c r="BR6" s="22">
        <f t="shared" si="8"/>
        <v>80.08</v>
      </c>
      <c r="BS6" s="22">
        <f t="shared" si="8"/>
        <v>77.55</v>
      </c>
      <c r="BT6" s="22">
        <f t="shared" si="8"/>
        <v>74.5</v>
      </c>
      <c r="BU6" s="22">
        <f t="shared" si="8"/>
        <v>95.79</v>
      </c>
      <c r="BV6" s="22">
        <f t="shared" si="8"/>
        <v>98.3</v>
      </c>
      <c r="BW6" s="22">
        <f t="shared" si="8"/>
        <v>93.82</v>
      </c>
      <c r="BX6" s="22">
        <f t="shared" si="8"/>
        <v>95.04</v>
      </c>
      <c r="BY6" s="22">
        <f t="shared" si="8"/>
        <v>95.42</v>
      </c>
      <c r="BZ6" s="21" t="str">
        <f>IF(BZ7="","",IF(BZ7="-","【-】","【"&amp;SUBSTITUTE(TEXT(BZ7,"#,##0.00"),"-","△")&amp;"】"))</f>
        <v>【97.59】</v>
      </c>
      <c r="CA6" s="22">
        <f>IF(CA7="",NA(),CA7)</f>
        <v>296.39</v>
      </c>
      <c r="CB6" s="22">
        <f t="shared" ref="CB6:CJ6" si="9">IF(CB7="",NA(),CB7)</f>
        <v>287.14999999999998</v>
      </c>
      <c r="CC6" s="22">
        <f t="shared" si="9"/>
        <v>283.88</v>
      </c>
      <c r="CD6" s="22">
        <f t="shared" si="9"/>
        <v>294.68</v>
      </c>
      <c r="CE6" s="22">
        <f t="shared" si="9"/>
        <v>306.92</v>
      </c>
      <c r="CF6" s="22">
        <f t="shared" si="9"/>
        <v>171.13</v>
      </c>
      <c r="CG6" s="22">
        <f t="shared" si="9"/>
        <v>173.7</v>
      </c>
      <c r="CH6" s="22">
        <f t="shared" si="9"/>
        <v>178.94</v>
      </c>
      <c r="CI6" s="22">
        <f t="shared" si="9"/>
        <v>180.19</v>
      </c>
      <c r="CJ6" s="22">
        <f t="shared" si="9"/>
        <v>184.25</v>
      </c>
      <c r="CK6" s="21" t="str">
        <f>IF(CK7="","",IF(CK7="-","【-】","【"&amp;SUBSTITUTE(TEXT(CK7,"#,##0.00"),"-","△")&amp;"】"))</f>
        <v>【181.66】</v>
      </c>
      <c r="CL6" s="22">
        <f>IF(CL7="",NA(),CL7)</f>
        <v>75.28</v>
      </c>
      <c r="CM6" s="22">
        <f t="shared" ref="CM6:CU6" si="10">IF(CM7="",NA(),CM7)</f>
        <v>73.81</v>
      </c>
      <c r="CN6" s="22">
        <f t="shared" si="10"/>
        <v>72.09</v>
      </c>
      <c r="CO6" s="22">
        <f t="shared" si="10"/>
        <v>73.64</v>
      </c>
      <c r="CP6" s="22">
        <f t="shared" si="10"/>
        <v>72.47</v>
      </c>
      <c r="CQ6" s="22">
        <f t="shared" si="10"/>
        <v>60.12</v>
      </c>
      <c r="CR6" s="22">
        <f t="shared" si="10"/>
        <v>60.34</v>
      </c>
      <c r="CS6" s="22">
        <f t="shared" si="10"/>
        <v>59.54</v>
      </c>
      <c r="CT6" s="22">
        <f t="shared" si="10"/>
        <v>59.26</v>
      </c>
      <c r="CU6" s="22">
        <f t="shared" si="10"/>
        <v>60.44</v>
      </c>
      <c r="CV6" s="21" t="str">
        <f>IF(CV7="","",IF(CV7="-","【-】","【"&amp;SUBSTITUTE(TEXT(CV7,"#,##0.00"),"-","△")&amp;"】"))</f>
        <v>【60.21】</v>
      </c>
      <c r="CW6" s="22">
        <f>IF(CW7="",NA(),CW7)</f>
        <v>86.99</v>
      </c>
      <c r="CX6" s="22">
        <f t="shared" ref="CX6:DF6" si="11">IF(CX7="",NA(),CX7)</f>
        <v>86.88</v>
      </c>
      <c r="CY6" s="22">
        <f t="shared" si="11"/>
        <v>87.14</v>
      </c>
      <c r="CZ6" s="22">
        <f t="shared" si="11"/>
        <v>85.08</v>
      </c>
      <c r="DA6" s="22">
        <f t="shared" si="11"/>
        <v>86.67</v>
      </c>
      <c r="DB6" s="22">
        <f t="shared" si="11"/>
        <v>84.24</v>
      </c>
      <c r="DC6" s="22">
        <f t="shared" si="11"/>
        <v>84.19</v>
      </c>
      <c r="DD6" s="22">
        <f t="shared" si="11"/>
        <v>83.93</v>
      </c>
      <c r="DE6" s="22">
        <f t="shared" si="11"/>
        <v>83.84</v>
      </c>
      <c r="DF6" s="22">
        <f t="shared" si="11"/>
        <v>83.39</v>
      </c>
      <c r="DG6" s="21" t="str">
        <f>IF(DG7="","",IF(DG7="-","【-】","【"&amp;SUBSTITUTE(TEXT(DG7,"#,##0.00"),"-","△")&amp;"】"))</f>
        <v>【89.21】</v>
      </c>
      <c r="DH6" s="22">
        <f>IF(DH7="",NA(),DH7)</f>
        <v>55.63</v>
      </c>
      <c r="DI6" s="22">
        <f t="shared" ref="DI6:DQ6" si="12">IF(DI7="",NA(),DI7)</f>
        <v>57.02</v>
      </c>
      <c r="DJ6" s="22">
        <f t="shared" si="12"/>
        <v>58.75</v>
      </c>
      <c r="DK6" s="22">
        <f t="shared" si="12"/>
        <v>59.08</v>
      </c>
      <c r="DL6" s="22">
        <f t="shared" si="12"/>
        <v>59.78</v>
      </c>
      <c r="DM6" s="22">
        <f t="shared" si="12"/>
        <v>48.83</v>
      </c>
      <c r="DN6" s="22">
        <f t="shared" si="12"/>
        <v>49.96</v>
      </c>
      <c r="DO6" s="22">
        <f t="shared" si="12"/>
        <v>50.82</v>
      </c>
      <c r="DP6" s="22">
        <f t="shared" si="12"/>
        <v>51.82</v>
      </c>
      <c r="DQ6" s="22">
        <f t="shared" si="12"/>
        <v>52.53</v>
      </c>
      <c r="DR6" s="21" t="str">
        <f>IF(DR7="","",IF(DR7="-","【-】","【"&amp;SUBSTITUTE(TEXT(DR7,"#,##0.00"),"-","△")&amp;"】"))</f>
        <v>【52.41】</v>
      </c>
      <c r="DS6" s="22">
        <f>IF(DS7="",NA(),DS7)</f>
        <v>32.450000000000003</v>
      </c>
      <c r="DT6" s="22">
        <f t="shared" ref="DT6:EB6" si="13">IF(DT7="",NA(),DT7)</f>
        <v>32.53</v>
      </c>
      <c r="DU6" s="22">
        <f t="shared" si="13"/>
        <v>32.83</v>
      </c>
      <c r="DV6" s="22">
        <f t="shared" si="13"/>
        <v>32.04</v>
      </c>
      <c r="DW6" s="22">
        <f t="shared" si="13"/>
        <v>33.119999999999997</v>
      </c>
      <c r="DX6" s="22">
        <f t="shared" si="13"/>
        <v>18.18</v>
      </c>
      <c r="DY6" s="22">
        <f t="shared" si="13"/>
        <v>19.32</v>
      </c>
      <c r="DZ6" s="22">
        <f t="shared" si="13"/>
        <v>21.16</v>
      </c>
      <c r="EA6" s="22">
        <f t="shared" si="13"/>
        <v>22.72</v>
      </c>
      <c r="EB6" s="22">
        <f t="shared" si="13"/>
        <v>24.16</v>
      </c>
      <c r="EC6" s="21" t="str">
        <f>IF(EC7="","",IF(EC7="-","【-】","【"&amp;SUBSTITUTE(TEXT(EC7,"#,##0.00"),"-","△")&amp;"】"))</f>
        <v>【26.78】</v>
      </c>
      <c r="ED6" s="22">
        <f>IF(ED7="",NA(),ED7)</f>
        <v>0.35</v>
      </c>
      <c r="EE6" s="22">
        <f t="shared" ref="EE6:EM6" si="14">IF(EE7="",NA(),EE7)</f>
        <v>0.02</v>
      </c>
      <c r="EF6" s="21">
        <f t="shared" si="14"/>
        <v>0</v>
      </c>
      <c r="EG6" s="22">
        <f t="shared" si="14"/>
        <v>0.95</v>
      </c>
      <c r="EH6" s="22">
        <f t="shared" si="14"/>
        <v>0.36</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2">
      <c r="A7" s="15"/>
      <c r="B7" s="24">
        <v>2024</v>
      </c>
      <c r="C7" s="24">
        <v>122301</v>
      </c>
      <c r="D7" s="24">
        <v>46</v>
      </c>
      <c r="E7" s="24">
        <v>1</v>
      </c>
      <c r="F7" s="24">
        <v>0</v>
      </c>
      <c r="G7" s="24">
        <v>1</v>
      </c>
      <c r="H7" s="24" t="s">
        <v>93</v>
      </c>
      <c r="I7" s="24" t="s">
        <v>94</v>
      </c>
      <c r="J7" s="24" t="s">
        <v>95</v>
      </c>
      <c r="K7" s="24" t="s">
        <v>96</v>
      </c>
      <c r="L7" s="24" t="s">
        <v>97</v>
      </c>
      <c r="M7" s="24" t="s">
        <v>98</v>
      </c>
      <c r="N7" s="25" t="s">
        <v>99</v>
      </c>
      <c r="O7" s="25">
        <v>70.63</v>
      </c>
      <c r="P7" s="25">
        <v>52.74</v>
      </c>
      <c r="Q7" s="25">
        <v>3970</v>
      </c>
      <c r="R7" s="25">
        <v>66631</v>
      </c>
      <c r="S7" s="25">
        <v>74.94</v>
      </c>
      <c r="T7" s="25">
        <v>889.12</v>
      </c>
      <c r="U7" s="25">
        <v>35130</v>
      </c>
      <c r="V7" s="25">
        <v>39.46</v>
      </c>
      <c r="W7" s="25">
        <v>890.27</v>
      </c>
      <c r="X7" s="25">
        <v>116.95</v>
      </c>
      <c r="Y7" s="25">
        <v>123.84</v>
      </c>
      <c r="Z7" s="25">
        <v>127.35</v>
      </c>
      <c r="AA7" s="25">
        <v>112.44</v>
      </c>
      <c r="AB7" s="25">
        <v>115.11</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215.46</v>
      </c>
      <c r="AU7" s="25">
        <v>266.77999999999997</v>
      </c>
      <c r="AV7" s="25">
        <v>310.45</v>
      </c>
      <c r="AW7" s="25">
        <v>313.33</v>
      </c>
      <c r="AX7" s="25">
        <v>274.97000000000003</v>
      </c>
      <c r="AY7" s="25">
        <v>327.77</v>
      </c>
      <c r="AZ7" s="25">
        <v>338.02</v>
      </c>
      <c r="BA7" s="25">
        <v>345.94</v>
      </c>
      <c r="BB7" s="25">
        <v>329.7</v>
      </c>
      <c r="BC7" s="25">
        <v>319.99</v>
      </c>
      <c r="BD7" s="25">
        <v>239.69</v>
      </c>
      <c r="BE7" s="25">
        <v>257.64999999999998</v>
      </c>
      <c r="BF7" s="25">
        <v>241.62</v>
      </c>
      <c r="BG7" s="25">
        <v>219.32</v>
      </c>
      <c r="BH7" s="25">
        <v>216.51</v>
      </c>
      <c r="BI7" s="25">
        <v>213.04</v>
      </c>
      <c r="BJ7" s="25">
        <v>397.1</v>
      </c>
      <c r="BK7" s="25">
        <v>379.91</v>
      </c>
      <c r="BL7" s="25">
        <v>386.61</v>
      </c>
      <c r="BM7" s="25">
        <v>381.56</v>
      </c>
      <c r="BN7" s="25">
        <v>365.55</v>
      </c>
      <c r="BO7" s="25">
        <v>264.86</v>
      </c>
      <c r="BP7" s="25">
        <v>76.67</v>
      </c>
      <c r="BQ7" s="25">
        <v>79.03</v>
      </c>
      <c r="BR7" s="25">
        <v>80.08</v>
      </c>
      <c r="BS7" s="25">
        <v>77.55</v>
      </c>
      <c r="BT7" s="25">
        <v>74.5</v>
      </c>
      <c r="BU7" s="25">
        <v>95.79</v>
      </c>
      <c r="BV7" s="25">
        <v>98.3</v>
      </c>
      <c r="BW7" s="25">
        <v>93.82</v>
      </c>
      <c r="BX7" s="25">
        <v>95.04</v>
      </c>
      <c r="BY7" s="25">
        <v>95.42</v>
      </c>
      <c r="BZ7" s="25">
        <v>97.59</v>
      </c>
      <c r="CA7" s="25">
        <v>296.39</v>
      </c>
      <c r="CB7" s="25">
        <v>287.14999999999998</v>
      </c>
      <c r="CC7" s="25">
        <v>283.88</v>
      </c>
      <c r="CD7" s="25">
        <v>294.68</v>
      </c>
      <c r="CE7" s="25">
        <v>306.92</v>
      </c>
      <c r="CF7" s="25">
        <v>171.13</v>
      </c>
      <c r="CG7" s="25">
        <v>173.7</v>
      </c>
      <c r="CH7" s="25">
        <v>178.94</v>
      </c>
      <c r="CI7" s="25">
        <v>180.19</v>
      </c>
      <c r="CJ7" s="25">
        <v>184.25</v>
      </c>
      <c r="CK7" s="25">
        <v>181.66</v>
      </c>
      <c r="CL7" s="25">
        <v>75.28</v>
      </c>
      <c r="CM7" s="25">
        <v>73.81</v>
      </c>
      <c r="CN7" s="25">
        <v>72.09</v>
      </c>
      <c r="CO7" s="25">
        <v>73.64</v>
      </c>
      <c r="CP7" s="25">
        <v>72.47</v>
      </c>
      <c r="CQ7" s="25">
        <v>60.12</v>
      </c>
      <c r="CR7" s="25">
        <v>60.34</v>
      </c>
      <c r="CS7" s="25">
        <v>59.54</v>
      </c>
      <c r="CT7" s="25">
        <v>59.26</v>
      </c>
      <c r="CU7" s="25">
        <v>60.44</v>
      </c>
      <c r="CV7" s="25">
        <v>60.21</v>
      </c>
      <c r="CW7" s="25">
        <v>86.99</v>
      </c>
      <c r="CX7" s="25">
        <v>86.88</v>
      </c>
      <c r="CY7" s="25">
        <v>87.14</v>
      </c>
      <c r="CZ7" s="25">
        <v>85.08</v>
      </c>
      <c r="DA7" s="25">
        <v>86.67</v>
      </c>
      <c r="DB7" s="25">
        <v>84.24</v>
      </c>
      <c r="DC7" s="25">
        <v>84.19</v>
      </c>
      <c r="DD7" s="25">
        <v>83.93</v>
      </c>
      <c r="DE7" s="25">
        <v>83.84</v>
      </c>
      <c r="DF7" s="25">
        <v>83.39</v>
      </c>
      <c r="DG7" s="25">
        <v>89.21</v>
      </c>
      <c r="DH7" s="25">
        <v>55.63</v>
      </c>
      <c r="DI7" s="25">
        <v>57.02</v>
      </c>
      <c r="DJ7" s="25">
        <v>58.75</v>
      </c>
      <c r="DK7" s="25">
        <v>59.08</v>
      </c>
      <c r="DL7" s="25">
        <v>59.78</v>
      </c>
      <c r="DM7" s="25">
        <v>48.83</v>
      </c>
      <c r="DN7" s="25">
        <v>49.96</v>
      </c>
      <c r="DO7" s="25">
        <v>50.82</v>
      </c>
      <c r="DP7" s="25">
        <v>51.82</v>
      </c>
      <c r="DQ7" s="25">
        <v>52.53</v>
      </c>
      <c r="DR7" s="25">
        <v>52.41</v>
      </c>
      <c r="DS7" s="25">
        <v>32.450000000000003</v>
      </c>
      <c r="DT7" s="25">
        <v>32.53</v>
      </c>
      <c r="DU7" s="25">
        <v>32.83</v>
      </c>
      <c r="DV7" s="25">
        <v>32.04</v>
      </c>
      <c r="DW7" s="25">
        <v>33.119999999999997</v>
      </c>
      <c r="DX7" s="25">
        <v>18.18</v>
      </c>
      <c r="DY7" s="25">
        <v>19.32</v>
      </c>
      <c r="DZ7" s="25">
        <v>21.16</v>
      </c>
      <c r="EA7" s="25">
        <v>22.72</v>
      </c>
      <c r="EB7" s="25">
        <v>24.16</v>
      </c>
      <c r="EC7" s="25">
        <v>26.78</v>
      </c>
      <c r="ED7" s="25">
        <v>0.35</v>
      </c>
      <c r="EE7" s="25">
        <v>0.02</v>
      </c>
      <c r="EF7" s="25">
        <v>0</v>
      </c>
      <c r="EG7" s="25">
        <v>0.95</v>
      </c>
      <c r="EH7" s="25">
        <v>0.36</v>
      </c>
      <c r="EI7" s="25">
        <v>0.56999999999999995</v>
      </c>
      <c r="EJ7" s="25">
        <v>0.52</v>
      </c>
      <c r="EK7" s="25">
        <v>0.48</v>
      </c>
      <c r="EL7" s="25">
        <v>0.48</v>
      </c>
      <c r="EM7" s="25">
        <v>0.46</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108</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2026-01-23T06:41:39Z</cp:lastPrinted>
  <dcterms:created xsi:type="dcterms:W3CDTF">2025-12-12T09:14:32Z</dcterms:created>
  <dcterms:modified xsi:type="dcterms:W3CDTF">2026-03-05T03:47:57Z</dcterms:modified>
  <cp:category/>
</cp:coreProperties>
</file>